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4728" windowHeight="5628" activeTab="0"/>
  </bookViews>
  <sheets>
    <sheet name="Start" sheetId="1" r:id="rId1"/>
    <sheet name="Tabellen" sheetId="2" r:id="rId2"/>
    <sheet name="Grafieken" sheetId="3" r:id="rId3"/>
  </sheets>
  <definedNames>
    <definedName name="extr">'Tabellen'!$P$22</definedName>
    <definedName name="GotoInh">[0]!GotoInh</definedName>
    <definedName name="_xlnm.Print_Area" localSheetId="2">'Grafieken'!$A$5:$I$72</definedName>
    <definedName name="_xlnm.Print_Area" localSheetId="1">'Tabellen'!$A$3:$I$40</definedName>
  </definedNames>
  <calcPr fullCalcOnLoad="1"/>
</workbook>
</file>

<file path=xl/sharedStrings.xml><?xml version="1.0" encoding="utf-8"?>
<sst xmlns="http://schemas.openxmlformats.org/spreadsheetml/2006/main" count="82" uniqueCount="65">
  <si>
    <t>Evaluatie van de RMK-resultaten</t>
  </si>
  <si>
    <t>Deze spreadsheet is bedoeld om alle RMK-resultaten samen te vatten.</t>
  </si>
  <si>
    <t>Bereken daartoe eerst de indices voor Risicoreductie, Milieuverdienste en Kosten</t>
  </si>
  <si>
    <t>in de bijbehorende spreadsheets.</t>
  </si>
  <si>
    <t>Druk daarna op de onderstaande knop om alle data in te lezen.</t>
  </si>
  <si>
    <t>NOBIS</t>
  </si>
  <si>
    <t>Berenschot</t>
  </si>
  <si>
    <t xml:space="preserve">Instituut voor </t>
  </si>
  <si>
    <t>TNO-MEP</t>
  </si>
  <si>
    <t>Milieuvraagstukken</t>
  </si>
  <si>
    <t>Resultaten RMK</t>
  </si>
  <si>
    <t>Terug naar inhoud:</t>
  </si>
  <si>
    <t>Prestatietabel Risicoreductie</t>
  </si>
  <si>
    <t>Variant I</t>
  </si>
  <si>
    <t>Variant II</t>
  </si>
  <si>
    <t>Variant III</t>
  </si>
  <si>
    <t>Variant IV</t>
  </si>
  <si>
    <t>Variant V</t>
  </si>
  <si>
    <t>Variant VI</t>
  </si>
  <si>
    <t>Variant VII</t>
  </si>
  <si>
    <t>Variant VIII</t>
  </si>
  <si>
    <t>Blootstelling aan mensen</t>
  </si>
  <si>
    <t>Blootstelling aan ecosystemen</t>
  </si>
  <si>
    <t>Blootstelling aan overige objecten</t>
  </si>
  <si>
    <t>Totaal</t>
  </si>
  <si>
    <t>Milieuverdienste gewogen prestaties met default gewichtenset</t>
  </si>
  <si>
    <t>max</t>
  </si>
  <si>
    <t>min</t>
  </si>
  <si>
    <t>extr</t>
  </si>
  <si>
    <t>M-index</t>
  </si>
  <si>
    <t>Overschrijdingskans=</t>
  </si>
  <si>
    <t>k=</t>
  </si>
  <si>
    <t>Disconteringsvoet=</t>
  </si>
  <si>
    <t>Tabel gewaardeerde kosten</t>
  </si>
  <si>
    <t>Stichtingskosten</t>
  </si>
  <si>
    <t>Doorlopende kosten</t>
  </si>
  <si>
    <t>Vervangingskosten</t>
  </si>
  <si>
    <t>Overhead</t>
  </si>
  <si>
    <t>Overige kosten</t>
  </si>
  <si>
    <t>Genormeerd op extremen</t>
  </si>
  <si>
    <t>Risicoreductie</t>
  </si>
  <si>
    <t>Milieuverdienste</t>
  </si>
  <si>
    <t>Kosten</t>
  </si>
  <si>
    <t>Grafiek RMK resultaten</t>
  </si>
  <si>
    <t xml:space="preserve">   Osborne</t>
  </si>
  <si>
    <t xml:space="preserve">Aan het RMK-model en de bijbehorende Excel-sjablonen kunnen geen rechten worden ontleend. Het RMK-consortium </t>
  </si>
  <si>
    <t>aanvaardt geen enkele aansprakelijkheid voor schade, van welke aard dan ook, die het gevolg is van handelingen</t>
  </si>
  <si>
    <t>of beslissingen die gebaseerd zijn op het RMK-model of de RMK-methodiek.</t>
  </si>
  <si>
    <t xml:space="preserve">Tauw </t>
  </si>
  <si>
    <t>M1 grondkwaliteit</t>
  </si>
  <si>
    <t>M2 grondwaterkwaliteit</t>
  </si>
  <si>
    <t>M3 verlies grond</t>
  </si>
  <si>
    <t>M4 verlies grondwater</t>
  </si>
  <si>
    <t>M5 energiegebruik</t>
  </si>
  <si>
    <t>M6 luchtemissies</t>
  </si>
  <si>
    <t>M7 opp. wateremissies</t>
  </si>
  <si>
    <t>M8 afvalvorming</t>
  </si>
  <si>
    <t>M9 ruimtebeslag</t>
  </si>
  <si>
    <t>Theoretisch maximum</t>
  </si>
  <si>
    <t>Multifuctioneel ref</t>
  </si>
  <si>
    <t>Hide</t>
  </si>
  <si>
    <t>Total hidden</t>
  </si>
  <si>
    <t xml:space="preserve">Scores op R, M en K </t>
  </si>
  <si>
    <t>genormeerd op de extreme waarden</t>
  </si>
  <si>
    <t>De resultaten staan nu in de Werkbladen "Tabellen" en "Grafieken".</t>
  </si>
</sst>
</file>

<file path=xl/styles.xml><?xml version="1.0" encoding="utf-8"?>
<styleSheet xmlns="http://schemas.openxmlformats.org/spreadsheetml/2006/main">
  <numFmts count="3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Fl.&quot;\ #,##0_-;&quot;Fl.&quot;\ #,##0\-"/>
    <numFmt numFmtId="171" formatCode="&quot;Fl.&quot;\ #,##0_-;[Red]&quot;Fl.&quot;\ #,##0\-"/>
    <numFmt numFmtId="172" formatCode="&quot;Fl.&quot;\ #,##0.00_-;&quot;Fl.&quot;\ #,##0.00\-"/>
    <numFmt numFmtId="173" formatCode="&quot;Fl.&quot;\ #,##0.00_-;[Red]&quot;Fl.&quot;\ #,##0.00\-"/>
    <numFmt numFmtId="174" formatCode="_-&quot;Fl.&quot;\ * #,##0_-;_-&quot;Fl.&quot;\ * #,##0\-;_-&quot;Fl.&quot;\ * &quot;-&quot;_-;_-@_-"/>
    <numFmt numFmtId="175" formatCode="_-* #,##0_-;_-* #,##0\-;_-* &quot;-&quot;_-;_-@_-"/>
    <numFmt numFmtId="176" formatCode="_-&quot;Fl.&quot;\ * #,##0.00_-;_-&quot;Fl.&quot;\ * #,##0.00\-;_-&quot;Fl.&quot;\ * &quot;-&quot;??_-;_-@_-"/>
    <numFmt numFmtId="177" formatCode="_-* #,##0.00_-;_-* #,##0.00\-;_-* &quot;-&quot;??_-;_-@_-"/>
    <numFmt numFmtId="178" formatCode="0.0"/>
    <numFmt numFmtId="179" formatCode="&quot;F&quot;\ #,##0_-;&quot;F&quot;\ #,##0\-"/>
    <numFmt numFmtId="180" formatCode="&quot;F&quot;\ #,##0_-;[Red]&quot;F&quot;\ #,##0\-"/>
    <numFmt numFmtId="181" formatCode="&quot;F&quot;\ #,##0.00_-;&quot;F&quot;\ #,##0.00\-"/>
    <numFmt numFmtId="182" formatCode="&quot;F&quot;\ #,##0.00_-;[Red]&quot;F&quot;\ #,##0.00\-"/>
    <numFmt numFmtId="183" formatCode="_-&quot;F&quot;\ * #,##0_-;_-&quot;F&quot;\ * #,##0\-;_-&quot;F&quot;\ * &quot;-&quot;_-;_-@_-"/>
    <numFmt numFmtId="184" formatCode="_-&quot;F&quot;\ * #,##0.00_-;_-&quot;F&quot;\ * #,##0.00\-;_-&quot;F&quot;\ * &quot;-&quot;??_-;_-@_-"/>
    <numFmt numFmtId="185" formatCode="0.000"/>
    <numFmt numFmtId="186" formatCode="#,##0.000"/>
    <numFmt numFmtId="187" formatCode="0.0E+00"/>
    <numFmt numFmtId="188" formatCode="0.0%"/>
    <numFmt numFmtId="189" formatCode="dd/mm/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/>
    </xf>
    <xf numFmtId="0" fontId="0" fillId="3" borderId="0" xfId="0" applyFill="1" applyAlignment="1">
      <alignment horizontal="center" wrapText="1"/>
    </xf>
    <xf numFmtId="178" fontId="0" fillId="3" borderId="0" xfId="0" applyNumberFormat="1" applyFill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178" fontId="0" fillId="3" borderId="0" xfId="0" applyNumberFormat="1" applyFill="1" applyAlignment="1">
      <alignment horizontal="left"/>
    </xf>
    <xf numFmtId="188" fontId="0" fillId="3" borderId="0" xfId="0" applyNumberFormat="1" applyFill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6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Genormeerde scores voor R, M en 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8425"/>
          <c:w val="0.9472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Tabellen!$A$38</c:f>
              <c:strCache>
                <c:ptCount val="1"/>
                <c:pt idx="0">
                  <c:v>Risicoreductie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FFFF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Tabellen!$B$37:$I$37</c:f>
              <c:strCache>
                <c:ptCount val="8"/>
                <c:pt idx="0">
                  <c:v>Variant I</c:v>
                </c:pt>
                <c:pt idx="1">
                  <c:v>Variant II</c:v>
                </c:pt>
                <c:pt idx="2">
                  <c:v>Variant III</c:v>
                </c:pt>
                <c:pt idx="3">
                  <c:v>Variant IV</c:v>
                </c:pt>
                <c:pt idx="4">
                  <c:v>Variant V</c:v>
                </c:pt>
                <c:pt idx="5">
                  <c:v>Variant VI</c:v>
                </c:pt>
                <c:pt idx="6">
                  <c:v>Variant VII</c:v>
                </c:pt>
                <c:pt idx="7">
                  <c:v>Variant VIII</c:v>
                </c:pt>
              </c:strCache>
            </c:strRef>
          </c:cat>
          <c:val>
            <c:numRef>
              <c:f>Tabellen!$B$38:$I$38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Tabellen!$A$39</c:f>
              <c:strCache>
                <c:ptCount val="1"/>
                <c:pt idx="0">
                  <c:v>Milieuverdienste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Tabellen!$B$37:$I$37</c:f>
              <c:strCache>
                <c:ptCount val="8"/>
                <c:pt idx="0">
                  <c:v>Variant I</c:v>
                </c:pt>
                <c:pt idx="1">
                  <c:v>Variant II</c:v>
                </c:pt>
                <c:pt idx="2">
                  <c:v>Variant III</c:v>
                </c:pt>
                <c:pt idx="3">
                  <c:v>Variant IV</c:v>
                </c:pt>
                <c:pt idx="4">
                  <c:v>Variant V</c:v>
                </c:pt>
                <c:pt idx="5">
                  <c:v>Variant VI</c:v>
                </c:pt>
                <c:pt idx="6">
                  <c:v>Variant VII</c:v>
                </c:pt>
                <c:pt idx="7">
                  <c:v>Variant VIII</c:v>
                </c:pt>
              </c:strCache>
            </c:strRef>
          </c:cat>
          <c:val>
            <c:numRef>
              <c:f>Tabellen!$B$39:$I$39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Tabellen!$A$40</c:f>
              <c:strCache>
                <c:ptCount val="1"/>
                <c:pt idx="0">
                  <c:v>Kosten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A6CAF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Tabellen!$B$37:$I$37</c:f>
              <c:strCache>
                <c:ptCount val="8"/>
                <c:pt idx="0">
                  <c:v>Variant I</c:v>
                </c:pt>
                <c:pt idx="1">
                  <c:v>Variant II</c:v>
                </c:pt>
                <c:pt idx="2">
                  <c:v>Variant III</c:v>
                </c:pt>
                <c:pt idx="3">
                  <c:v>Variant IV</c:v>
                </c:pt>
                <c:pt idx="4">
                  <c:v>Variant V</c:v>
                </c:pt>
                <c:pt idx="5">
                  <c:v>Variant VI</c:v>
                </c:pt>
                <c:pt idx="6">
                  <c:v>Variant VII</c:v>
                </c:pt>
                <c:pt idx="7">
                  <c:v>Variant VIII</c:v>
                </c:pt>
              </c:strCache>
            </c:strRef>
          </c:cat>
          <c:val>
            <c:numRef>
              <c:f>Tabellen!$B$40:$I$40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502052"/>
        <c:axId val="10974149"/>
      </c:bar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auto val="0"/>
        <c:lblOffset val="100"/>
        <c:noMultiLvlLbl val="0"/>
      </c:catAx>
      <c:valAx>
        <c:axId val="10974149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02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5"/>
          <c:y val="0.90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Tabellen!$B$3</c:f>
              <c:strCache>
                <c:ptCount val="1"/>
                <c:pt idx="0">
                  <c:v>Variant 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A6CAF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Tabellen!$B$32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Tabellen!$B$7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Tabellen!$C$3</c:f>
              <c:strCache>
                <c:ptCount val="1"/>
                <c:pt idx="0">
                  <c:v>Variant 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Tabellen!$C$32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Tabellen!$C$7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Tabellen!$D$3</c:f>
              <c:strCache>
                <c:ptCount val="1"/>
                <c:pt idx="0">
                  <c:v>Variant III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Tabellen!$D$32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Tabellen!$D$7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Tabellen!$E$3</c:f>
              <c:strCache>
                <c:ptCount val="1"/>
                <c:pt idx="0">
                  <c:v>Variant IV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Tabellen!$E$40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Tabellen!$E$7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Tabellen!$F$3</c:f>
              <c:strCache>
                <c:ptCount val="1"/>
                <c:pt idx="0">
                  <c:v>Variant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33"/>
                </a:solidFill>
              </a:ln>
            </c:spPr>
          </c:marker>
          <c:xVal>
            <c:numRef>
              <c:f>Tabellen!$F$32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Tabellen!$F$7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Tabellen!$G$3</c:f>
              <c:strCache>
                <c:ptCount val="1"/>
                <c:pt idx="0">
                  <c:v>Variant VI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Tabellen!$G$32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Tabellen!$G$7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Tabellen!$H$3</c:f>
              <c:strCache>
                <c:ptCount val="1"/>
                <c:pt idx="0">
                  <c:v>Variant VII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Tabellen!$H$40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Tabellen!$H$7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Tabellen!$I$3</c:f>
              <c:strCache>
                <c:ptCount val="1"/>
                <c:pt idx="0">
                  <c:v>Variant VIII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Tabellen!$I$32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Tabellen!$I$7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1658478"/>
        <c:axId val="16490847"/>
      </c:scatterChart>
      <c:val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Kosten [kfl.]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90847"/>
        <c:crosses val="autoZero"/>
        <c:crossBetween val="midCat"/>
        <c:dispUnits/>
      </c:valAx>
      <c:valAx>
        <c:axId val="1649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Risicoreductie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1658478"/>
        <c:crosses val="autoZero"/>
        <c:crossBetween val="midCat"/>
        <c:dispUnits/>
      </c:valAx>
      <c:spPr>
        <a:noFill/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Tabellen!$B$26</c:f>
              <c:strCache>
                <c:ptCount val="1"/>
                <c:pt idx="0">
                  <c:v>Variant 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A6CAF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Tabellen!$B$32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Tabellen!$B$20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Tabellen!$C$26</c:f>
              <c:strCache>
                <c:ptCount val="1"/>
                <c:pt idx="0">
                  <c:v>Variant 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Tabellen!$C$32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Tabellen!$C$20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Tabellen!$D$26</c:f>
              <c:strCache>
                <c:ptCount val="1"/>
                <c:pt idx="0">
                  <c:v>Variant III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Tabellen!$D$32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Tabellen!$D$20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Tabellen!$E$26</c:f>
              <c:strCache>
                <c:ptCount val="1"/>
                <c:pt idx="0">
                  <c:v>Variant IV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Tabellen!$E$32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Tabellen!$E$20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Tabellen!$F$26</c:f>
              <c:strCache>
                <c:ptCount val="1"/>
                <c:pt idx="0">
                  <c:v>Variant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33"/>
                </a:solidFill>
              </a:ln>
            </c:spPr>
          </c:marker>
          <c:xVal>
            <c:numRef>
              <c:f>Tabellen!$F$32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Tabellen!$F$20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Tabellen!$G$26</c:f>
              <c:strCache>
                <c:ptCount val="1"/>
                <c:pt idx="0">
                  <c:v>Variant VI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Tabellen!$G$32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Tabellen!$G$20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Tabellen!$H$26</c:f>
              <c:strCache>
                <c:ptCount val="1"/>
                <c:pt idx="0">
                  <c:v>Variant VII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Tabellen!$H$32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Tabellen!$H$20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Tabellen!$I$26</c:f>
              <c:strCache>
                <c:ptCount val="1"/>
                <c:pt idx="0">
                  <c:v>Variant VIII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Tabellen!$I$32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Tabellen!$I$20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4199896"/>
        <c:axId val="60690201"/>
      </c:scatterChart>
      <c:valAx>
        <c:axId val="1419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Kosten [kfl.]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690201"/>
        <c:crosses val="autoZero"/>
        <c:crossBetween val="midCat"/>
        <c:dispUnits/>
      </c:valAx>
      <c:valAx>
        <c:axId val="6069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Milieuverdienste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4199896"/>
        <c:crosses val="autoZero"/>
        <c:crossBetween val="midCat"/>
        <c:dispUnits/>
      </c:valAx>
      <c:spPr>
        <a:noFill/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bouwweb.nl/CUR/NOBIS/" TargetMode="External" /><Relationship Id="rId3" Type="http://schemas.openxmlformats.org/officeDocument/2006/relationships/hyperlink" Target="http://www.bouwweb.nl/CUR/NOBIS/" TargetMode="External" /><Relationship Id="rId4" Type="http://schemas.openxmlformats.org/officeDocument/2006/relationships/image" Target="../media/image2.emf" /><Relationship Id="rId5" Type="http://schemas.openxmlformats.org/officeDocument/2006/relationships/hyperlink" Target="http://www.berenschot.nl/" TargetMode="External" /><Relationship Id="rId6" Type="http://schemas.openxmlformats.org/officeDocument/2006/relationships/hyperlink" Target="http://www.berenschot.nl/" TargetMode="External" /><Relationship Id="rId7" Type="http://schemas.openxmlformats.org/officeDocument/2006/relationships/image" Target="../media/image3.emf" /><Relationship Id="rId8" Type="http://schemas.openxmlformats.org/officeDocument/2006/relationships/hyperlink" Target="http://www.tno.nl/wie_we_zijn/organisatie/mep/index.html" TargetMode="External" /><Relationship Id="rId9" Type="http://schemas.openxmlformats.org/officeDocument/2006/relationships/hyperlink" Target="http://www.tno.nl/wie_we_zijn/organisatie/mep/index.html" TargetMode="External" /><Relationship Id="rId10" Type="http://schemas.openxmlformats.org/officeDocument/2006/relationships/image" Target="../media/image4.emf" /><Relationship Id="rId11" Type="http://schemas.openxmlformats.org/officeDocument/2006/relationships/hyperlink" Target="http://www.tauw.nl/" TargetMode="External" /><Relationship Id="rId12" Type="http://schemas.openxmlformats.org/officeDocument/2006/relationships/hyperlink" Target="http://www.tauw.nl/" TargetMode="External" /><Relationship Id="rId13" Type="http://schemas.openxmlformats.org/officeDocument/2006/relationships/image" Target="../media/image5.emf" /><Relationship Id="rId14" Type="http://schemas.openxmlformats.org/officeDocument/2006/relationships/hyperlink" Target="http://www.vu.nl/ivm" TargetMode="External" /><Relationship Id="rId15" Type="http://schemas.openxmlformats.org/officeDocument/2006/relationships/hyperlink" Target="http://www.vu.nl/iv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7</xdr:row>
      <xdr:rowOff>123825</xdr:rowOff>
    </xdr:from>
    <xdr:to>
      <xdr:col>7</xdr:col>
      <xdr:colOff>152400</xdr:colOff>
      <xdr:row>9</xdr:row>
      <xdr:rowOff>57150</xdr:rowOff>
    </xdr:to>
    <xdr:sp>
      <xdr:nvSpPr>
        <xdr:cNvPr id="1" name="Line 9"/>
        <xdr:cNvSpPr>
          <a:spLocks/>
        </xdr:cNvSpPr>
      </xdr:nvSpPr>
      <xdr:spPr>
        <a:xfrm flipV="1">
          <a:off x="3419475" y="1352550"/>
          <a:ext cx="9525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9</xdr:row>
      <xdr:rowOff>57150</xdr:rowOff>
    </xdr:from>
    <xdr:to>
      <xdr:col>7</xdr:col>
      <xdr:colOff>152400</xdr:colOff>
      <xdr:row>10</xdr:row>
      <xdr:rowOff>152400</xdr:rowOff>
    </xdr:to>
    <xdr:sp>
      <xdr:nvSpPr>
        <xdr:cNvPr id="2" name="Line 10"/>
        <xdr:cNvSpPr>
          <a:spLocks/>
        </xdr:cNvSpPr>
      </xdr:nvSpPr>
      <xdr:spPr>
        <a:xfrm>
          <a:off x="3419475" y="1609725"/>
          <a:ext cx="9525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18</xdr:row>
      <xdr:rowOff>28575</xdr:rowOff>
    </xdr:from>
    <xdr:to>
      <xdr:col>1</xdr:col>
      <xdr:colOff>180975</xdr:colOff>
      <xdr:row>22</xdr:row>
      <xdr:rowOff>133350</xdr:rowOff>
    </xdr:to>
    <xdr:pic>
      <xdr:nvPicPr>
        <xdr:cNvPr id="3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38475"/>
          <a:ext cx="7143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104775</xdr:colOff>
      <xdr:row>18</xdr:row>
      <xdr:rowOff>47625</xdr:rowOff>
    </xdr:from>
    <xdr:to>
      <xdr:col>3</xdr:col>
      <xdr:colOff>47625</xdr:colOff>
      <xdr:row>22</xdr:row>
      <xdr:rowOff>133350</xdr:rowOff>
    </xdr:to>
    <xdr:pic>
      <xdr:nvPicPr>
        <xdr:cNvPr id="4" name="Picture 2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3057525"/>
          <a:ext cx="53340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295275</xdr:colOff>
      <xdr:row>18</xdr:row>
      <xdr:rowOff>47625</xdr:rowOff>
    </xdr:from>
    <xdr:to>
      <xdr:col>9</xdr:col>
      <xdr:colOff>133350</xdr:colOff>
      <xdr:row>22</xdr:row>
      <xdr:rowOff>133350</xdr:rowOff>
    </xdr:to>
    <xdr:pic>
      <xdr:nvPicPr>
        <xdr:cNvPr id="5" name="Picture 2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14850" y="3057525"/>
          <a:ext cx="1019175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504825</xdr:colOff>
      <xdr:row>18</xdr:row>
      <xdr:rowOff>47625</xdr:rowOff>
    </xdr:from>
    <xdr:to>
      <xdr:col>7</xdr:col>
      <xdr:colOff>104775</xdr:colOff>
      <xdr:row>22</xdr:row>
      <xdr:rowOff>123825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43300" y="3057525"/>
          <a:ext cx="7810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409575</xdr:colOff>
      <xdr:row>18</xdr:row>
      <xdr:rowOff>47625</xdr:rowOff>
    </xdr:from>
    <xdr:to>
      <xdr:col>5</xdr:col>
      <xdr:colOff>333375</xdr:colOff>
      <xdr:row>22</xdr:row>
      <xdr:rowOff>142875</xdr:rowOff>
    </xdr:to>
    <xdr:pic>
      <xdr:nvPicPr>
        <xdr:cNvPr id="7" name="Picture 24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66950" y="3057525"/>
          <a:ext cx="11049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</xdr:row>
      <xdr:rowOff>76200</xdr:rowOff>
    </xdr:from>
    <xdr:ext cx="5314950" cy="3857625"/>
    <xdr:graphicFrame>
      <xdr:nvGraphicFramePr>
        <xdr:cNvPr id="1" name="Chart 1"/>
        <xdr:cNvGraphicFramePr/>
      </xdr:nvGraphicFramePr>
      <xdr:xfrm>
        <a:off x="76200" y="1152525"/>
        <a:ext cx="5314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absolute">
    <xdr:from>
      <xdr:col>0</xdr:col>
      <xdr:colOff>123825</xdr:colOff>
      <xdr:row>31</xdr:row>
      <xdr:rowOff>85725</xdr:rowOff>
    </xdr:from>
    <xdr:to>
      <xdr:col>8</xdr:col>
      <xdr:colOff>38100</xdr:colOff>
      <xdr:row>51</xdr:row>
      <xdr:rowOff>47625</xdr:rowOff>
    </xdr:to>
    <xdr:graphicFrame>
      <xdr:nvGraphicFramePr>
        <xdr:cNvPr id="2" name="Chart 8"/>
        <xdr:cNvGraphicFramePr/>
      </xdr:nvGraphicFramePr>
      <xdr:xfrm>
        <a:off x="123825" y="5210175"/>
        <a:ext cx="49530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123825</xdr:colOff>
      <xdr:row>51</xdr:row>
      <xdr:rowOff>114300</xdr:rowOff>
    </xdr:from>
    <xdr:to>
      <xdr:col>8</xdr:col>
      <xdr:colOff>47625</xdr:colOff>
      <xdr:row>71</xdr:row>
      <xdr:rowOff>76200</xdr:rowOff>
    </xdr:to>
    <xdr:graphicFrame>
      <xdr:nvGraphicFramePr>
        <xdr:cNvPr id="3" name="Chart 11"/>
        <xdr:cNvGraphicFramePr/>
      </xdr:nvGraphicFramePr>
      <xdr:xfrm>
        <a:off x="123825" y="8477250"/>
        <a:ext cx="49625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showGridLines="0"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10.140625" style="2" customWidth="1"/>
    <col min="2" max="16384" width="8.8515625" style="2" customWidth="1"/>
  </cols>
  <sheetData>
    <row r="1" ht="20.25">
      <c r="A1" s="1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7" ht="12.75">
      <c r="A7" s="2" t="s">
        <v>4</v>
      </c>
    </row>
    <row r="16" ht="12.75">
      <c r="A16" s="2" t="s">
        <v>64</v>
      </c>
    </row>
    <row r="19" ht="12.75"/>
    <row r="20" ht="12.75"/>
    <row r="21" ht="12.75"/>
    <row r="22" ht="12.75"/>
    <row r="23" ht="12.75"/>
    <row r="24" spans="1:9" ht="12.75">
      <c r="A24" s="21" t="s">
        <v>5</v>
      </c>
      <c r="C24" s="2" t="s">
        <v>6</v>
      </c>
      <c r="E24" s="22" t="s">
        <v>7</v>
      </c>
      <c r="G24" s="3" t="s">
        <v>48</v>
      </c>
      <c r="I24" s="21" t="s">
        <v>8</v>
      </c>
    </row>
    <row r="25" spans="3:5" ht="12.75">
      <c r="C25" s="2" t="s">
        <v>44</v>
      </c>
      <c r="E25" s="2" t="s">
        <v>9</v>
      </c>
    </row>
    <row r="27" ht="12.75">
      <c r="A27" s="2" t="s">
        <v>45</v>
      </c>
    </row>
    <row r="28" ht="12.75">
      <c r="A28" s="2" t="s">
        <v>46</v>
      </c>
    </row>
    <row r="29" ht="12.75">
      <c r="A29" s="2" t="s">
        <v>47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44"/>
  <sheetViews>
    <sheetView showGridLines="0" zoomScale="90" zoomScaleNormal="90" workbookViewId="0" topLeftCell="A1">
      <selection activeCell="A2" sqref="A2"/>
    </sheetView>
  </sheetViews>
  <sheetFormatPr defaultColWidth="9.140625" defaultRowHeight="12.75"/>
  <cols>
    <col min="1" max="1" width="39.57421875" style="2" customWidth="1"/>
    <col min="2" max="2" width="10.28125" style="2" customWidth="1"/>
    <col min="3" max="16384" width="8.8515625" style="2" customWidth="1"/>
  </cols>
  <sheetData>
    <row r="1" ht="20.25">
      <c r="A1" s="1" t="s">
        <v>10</v>
      </c>
    </row>
    <row r="2" spans="1:5" ht="28.5" customHeight="1">
      <c r="A2" s="4" t="s">
        <v>11</v>
      </c>
      <c r="B2" s="5"/>
      <c r="C2" s="5"/>
      <c r="D2" s="5"/>
      <c r="E2" s="5"/>
    </row>
    <row r="3" spans="1:9" s="5" customFormat="1" ht="26.25">
      <c r="A3" s="8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10" t="s">
        <v>17</v>
      </c>
      <c r="G3" s="10" t="s">
        <v>18</v>
      </c>
      <c r="H3" s="10" t="s">
        <v>19</v>
      </c>
      <c r="I3" s="10" t="s">
        <v>20</v>
      </c>
    </row>
    <row r="4" spans="1:9" ht="12.75">
      <c r="A4" s="11" t="s">
        <v>21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</row>
    <row r="5" spans="1:9" ht="12.75">
      <c r="A5" s="11" t="s">
        <v>22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</row>
    <row r="6" spans="1:9" ht="12.75">
      <c r="A6" s="11" t="s">
        <v>23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</row>
    <row r="7" spans="1:9" ht="12.75">
      <c r="A7" s="11" t="s">
        <v>24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2:5" ht="12.75">
      <c r="B8" s="6"/>
      <c r="C8" s="6"/>
      <c r="D8" s="6"/>
      <c r="E8" s="6"/>
    </row>
    <row r="9" spans="1:5" ht="12.75" hidden="1">
      <c r="A9" s="7"/>
      <c r="B9" s="6"/>
      <c r="C9" s="6"/>
      <c r="D9" s="6"/>
      <c r="E9" s="6"/>
    </row>
    <row r="10" spans="1:9" s="5" customFormat="1" ht="26.25">
      <c r="A10" s="8" t="s">
        <v>25</v>
      </c>
      <c r="B10" s="9" t="s">
        <v>13</v>
      </c>
      <c r="C10" s="9" t="s">
        <v>14</v>
      </c>
      <c r="D10" s="9" t="s">
        <v>15</v>
      </c>
      <c r="E10" s="9" t="s">
        <v>16</v>
      </c>
      <c r="F10" s="10" t="s">
        <v>13</v>
      </c>
      <c r="G10" s="10" t="s">
        <v>13</v>
      </c>
      <c r="H10" s="10" t="s">
        <v>13</v>
      </c>
      <c r="I10" s="10" t="s">
        <v>13</v>
      </c>
    </row>
    <row r="11" spans="1:9" ht="12.75">
      <c r="A11" s="11" t="s">
        <v>49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12.75">
      <c r="A12" s="11" t="s">
        <v>50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2.75">
      <c r="A13" s="13" t="s">
        <v>51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2.75">
      <c r="A14" s="11" t="s">
        <v>52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2.75">
      <c r="A15" s="11" t="s">
        <v>53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2.75">
      <c r="A16" s="11" t="s">
        <v>54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12.75">
      <c r="A17" s="11" t="s">
        <v>55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2.75">
      <c r="A18" s="11" t="s">
        <v>56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17" ht="12.75">
      <c r="A19" s="11" t="s">
        <v>57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N19" s="28"/>
      <c r="O19" s="28"/>
      <c r="P19" s="28"/>
      <c r="Q19" s="28"/>
    </row>
    <row r="20" spans="1:17" ht="12.75">
      <c r="A20" s="11" t="s">
        <v>29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N20" s="31" t="s">
        <v>26</v>
      </c>
      <c r="O20" s="31" t="s">
        <v>27</v>
      </c>
      <c r="P20" s="31" t="s">
        <v>28</v>
      </c>
      <c r="Q20" s="28"/>
    </row>
    <row r="21" spans="1:17" ht="12.75">
      <c r="A21" s="11" t="s">
        <v>58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N21" s="31">
        <f>MAX(B20:I20)</f>
        <v>0</v>
      </c>
      <c r="O21" s="31">
        <f>MIN(B20:I20)</f>
        <v>0</v>
      </c>
      <c r="P21" s="31" t="str">
        <f>LOOKUP(P22,N22:O22,N20:O20)</f>
        <v>min</v>
      </c>
      <c r="Q21" s="28"/>
    </row>
    <row r="22" spans="1:17" ht="12.75">
      <c r="A22" s="11" t="s">
        <v>59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N22" s="31">
        <f>ABS(N21)</f>
        <v>0</v>
      </c>
      <c r="O22" s="31">
        <f>ABS(O21)</f>
        <v>0</v>
      </c>
      <c r="P22" s="31">
        <f>MAX(N22:O22)</f>
        <v>0</v>
      </c>
      <c r="Q22" s="28"/>
    </row>
    <row r="23" spans="14:17" ht="12.75">
      <c r="N23" s="28"/>
      <c r="O23" s="28"/>
      <c r="P23" s="28"/>
      <c r="Q23" s="28"/>
    </row>
    <row r="24" spans="1:9" ht="12.75">
      <c r="A24" s="14" t="s">
        <v>30</v>
      </c>
      <c r="B24" s="24">
        <v>0.159</v>
      </c>
      <c r="C24" s="14" t="s">
        <v>31</v>
      </c>
      <c r="D24" s="23">
        <v>0.9985751603380777</v>
      </c>
      <c r="E24" s="11"/>
      <c r="F24" s="11"/>
      <c r="G24" s="11"/>
      <c r="H24" s="11"/>
      <c r="I24" s="11"/>
    </row>
    <row r="25" spans="1:9" ht="12.75">
      <c r="A25" s="14" t="s">
        <v>32</v>
      </c>
      <c r="B25" s="15">
        <v>0.05</v>
      </c>
      <c r="C25" s="11"/>
      <c r="D25" s="11"/>
      <c r="E25" s="11"/>
      <c r="F25" s="11"/>
      <c r="G25" s="11"/>
      <c r="H25" s="11"/>
      <c r="I25" s="11"/>
    </row>
    <row r="26" spans="1:9" s="5" customFormat="1" ht="26.25">
      <c r="A26" s="8" t="s">
        <v>33</v>
      </c>
      <c r="B26" s="16" t="s">
        <v>13</v>
      </c>
      <c r="C26" s="16" t="s">
        <v>14</v>
      </c>
      <c r="D26" s="16" t="s">
        <v>15</v>
      </c>
      <c r="E26" s="16" t="s">
        <v>16</v>
      </c>
      <c r="F26" s="16" t="s">
        <v>17</v>
      </c>
      <c r="G26" s="16" t="s">
        <v>18</v>
      </c>
      <c r="H26" s="16" t="s">
        <v>19</v>
      </c>
      <c r="I26" s="16" t="s">
        <v>20</v>
      </c>
    </row>
    <row r="27" spans="1:9" ht="12.75">
      <c r="A27" s="11" t="s">
        <v>34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2.75">
      <c r="A28" s="11" t="s">
        <v>35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2.75">
      <c r="A29" s="11" t="s">
        <v>36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ht="12.75">
      <c r="A30" s="11" t="s">
        <v>37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2.75">
      <c r="A31" s="11" t="s">
        <v>38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12.75">
      <c r="A32" s="18" t="s">
        <v>24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ht="12.75" hidden="1"/>
    <row r="34" ht="12.75" hidden="1"/>
    <row r="36" spans="1:9" ht="12.75">
      <c r="A36" s="19" t="s">
        <v>39</v>
      </c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5" t="str">
        <f aca="true" t="shared" si="0" ref="B37:I37">B3</f>
        <v>Variant I</v>
      </c>
      <c r="C37" s="15" t="str">
        <f t="shared" si="0"/>
        <v>Variant II</v>
      </c>
      <c r="D37" s="15" t="str">
        <f t="shared" si="0"/>
        <v>Variant III</v>
      </c>
      <c r="E37" s="15" t="str">
        <f t="shared" si="0"/>
        <v>Variant IV</v>
      </c>
      <c r="F37" s="15" t="str">
        <f t="shared" si="0"/>
        <v>Variant V</v>
      </c>
      <c r="G37" s="15" t="str">
        <f t="shared" si="0"/>
        <v>Variant VI</v>
      </c>
      <c r="H37" s="15" t="str">
        <f t="shared" si="0"/>
        <v>Variant VII</v>
      </c>
      <c r="I37" s="15" t="str">
        <f t="shared" si="0"/>
        <v>Variant VIII</v>
      </c>
    </row>
    <row r="38" spans="1:9" ht="12.75">
      <c r="A38" s="11" t="s">
        <v>40</v>
      </c>
      <c r="B38" s="15" t="e">
        <f>B7/MAX($B$7:$I$7)</f>
        <v>#DIV/0!</v>
      </c>
      <c r="C38" s="15" t="e">
        <f aca="true" t="shared" si="1" ref="C38:I38">C7/MAX($B$7:$I$7)</f>
        <v>#DIV/0!</v>
      </c>
      <c r="D38" s="15" t="e">
        <f t="shared" si="1"/>
        <v>#DIV/0!</v>
      </c>
      <c r="E38" s="15" t="e">
        <f t="shared" si="1"/>
        <v>#DIV/0!</v>
      </c>
      <c r="F38" s="15" t="e">
        <f t="shared" si="1"/>
        <v>#DIV/0!</v>
      </c>
      <c r="G38" s="15" t="e">
        <f t="shared" si="1"/>
        <v>#DIV/0!</v>
      </c>
      <c r="H38" s="15" t="e">
        <f t="shared" si="1"/>
        <v>#DIV/0!</v>
      </c>
      <c r="I38" s="15" t="e">
        <f t="shared" si="1"/>
        <v>#DIV/0!</v>
      </c>
    </row>
    <row r="39" spans="1:9" ht="12.75">
      <c r="A39" s="11" t="s">
        <v>41</v>
      </c>
      <c r="B39" s="15" t="e">
        <f>IF(MAX($B20:$I20)&lt;0,B20/extr,IF(MIN($B20:$I20)&lt;0,IF(B20&lt;=0,B20/extr,B20/extr),B20/extr))</f>
        <v>#DIV/0!</v>
      </c>
      <c r="C39" s="15" t="e">
        <f aca="true" t="shared" si="2" ref="C39:I39">IF(MAX($B20:$I20)&lt;0,C20/extr,IF(MIN($B20:$I20)&lt;0,IF(C20&lt;=0,C20/extr,C20/extr),C20/extr))</f>
        <v>#DIV/0!</v>
      </c>
      <c r="D39" s="15" t="e">
        <f t="shared" si="2"/>
        <v>#DIV/0!</v>
      </c>
      <c r="E39" s="15" t="e">
        <f t="shared" si="2"/>
        <v>#DIV/0!</v>
      </c>
      <c r="F39" s="15" t="e">
        <f t="shared" si="2"/>
        <v>#DIV/0!</v>
      </c>
      <c r="G39" s="15" t="e">
        <f t="shared" si="2"/>
        <v>#DIV/0!</v>
      </c>
      <c r="H39" s="15" t="e">
        <f t="shared" si="2"/>
        <v>#DIV/0!</v>
      </c>
      <c r="I39" s="15" t="e">
        <f t="shared" si="2"/>
        <v>#DIV/0!</v>
      </c>
    </row>
    <row r="40" spans="1:9" ht="12.75">
      <c r="A40" s="11" t="s">
        <v>42</v>
      </c>
      <c r="B40" s="15" t="e">
        <f>-B32/MAX($B$32:$I$32)</f>
        <v>#DIV/0!</v>
      </c>
      <c r="C40" s="15" t="e">
        <f aca="true" t="shared" si="3" ref="C40:I40">-C32/MAX($B$32:$I$32)</f>
        <v>#DIV/0!</v>
      </c>
      <c r="D40" s="15" t="e">
        <f t="shared" si="3"/>
        <v>#DIV/0!</v>
      </c>
      <c r="E40" s="15" t="e">
        <f t="shared" si="3"/>
        <v>#DIV/0!</v>
      </c>
      <c r="F40" s="15" t="e">
        <f t="shared" si="3"/>
        <v>#DIV/0!</v>
      </c>
      <c r="G40" s="15" t="e">
        <f t="shared" si="3"/>
        <v>#DIV/0!</v>
      </c>
      <c r="H40" s="15" t="e">
        <f t="shared" si="3"/>
        <v>#DIV/0!</v>
      </c>
      <c r="I40" s="15" t="e">
        <f t="shared" si="3"/>
        <v>#DIV/0!</v>
      </c>
    </row>
    <row r="42" spans="1:9" ht="12.75">
      <c r="A42" s="28"/>
      <c r="B42" s="29" t="e">
        <f aca="true" t="shared" si="4" ref="B42:I42">IF(AND(B39=0,B38=0,B40=0),"*&amp;Hide&amp;*",0)</f>
        <v>#DIV/0!</v>
      </c>
      <c r="C42" s="29" t="e">
        <f t="shared" si="4"/>
        <v>#DIV/0!</v>
      </c>
      <c r="D42" s="29" t="e">
        <f t="shared" si="4"/>
        <v>#DIV/0!</v>
      </c>
      <c r="E42" s="29" t="e">
        <f t="shared" si="4"/>
        <v>#DIV/0!</v>
      </c>
      <c r="F42" s="29" t="e">
        <f t="shared" si="4"/>
        <v>#DIV/0!</v>
      </c>
      <c r="G42" s="29" t="e">
        <f t="shared" si="4"/>
        <v>#DIV/0!</v>
      </c>
      <c r="H42" s="29" t="e">
        <f t="shared" si="4"/>
        <v>#DIV/0!</v>
      </c>
      <c r="I42" s="29" t="e">
        <f t="shared" si="4"/>
        <v>#DIV/0!</v>
      </c>
    </row>
    <row r="43" spans="1:9" ht="12.75">
      <c r="A43" s="28" t="s">
        <v>60</v>
      </c>
      <c r="B43" s="29" t="e">
        <f>IF(AND(B39=0,B38=0,B40=0),1,0)</f>
        <v>#DIV/0!</v>
      </c>
      <c r="C43" s="29" t="e">
        <f aca="true" t="shared" si="5" ref="C43:I43">IF(AND(C39=0,C38=0,C40=0),1,0)</f>
        <v>#DIV/0!</v>
      </c>
      <c r="D43" s="29" t="e">
        <f t="shared" si="5"/>
        <v>#DIV/0!</v>
      </c>
      <c r="E43" s="29" t="e">
        <f t="shared" si="5"/>
        <v>#DIV/0!</v>
      </c>
      <c r="F43" s="29" t="e">
        <f t="shared" si="5"/>
        <v>#DIV/0!</v>
      </c>
      <c r="G43" s="29" t="e">
        <f t="shared" si="5"/>
        <v>#DIV/0!</v>
      </c>
      <c r="H43" s="29" t="e">
        <f t="shared" si="5"/>
        <v>#DIV/0!</v>
      </c>
      <c r="I43" s="29" t="e">
        <f t="shared" si="5"/>
        <v>#DIV/0!</v>
      </c>
    </row>
    <row r="44" spans="1:9" ht="12.75">
      <c r="A44" s="28" t="s">
        <v>61</v>
      </c>
      <c r="B44" s="28" t="e">
        <f>SUM(B43:I43)</f>
        <v>#DIV/0!</v>
      </c>
      <c r="C44" s="28"/>
      <c r="D44" s="28"/>
      <c r="E44" s="28"/>
      <c r="F44" s="28"/>
      <c r="G44" s="28"/>
      <c r="H44" s="28"/>
      <c r="I44" s="28"/>
    </row>
  </sheetData>
  <printOptions/>
  <pageMargins left="0.75" right="0.75" top="1" bottom="1" header="0.5" footer="0.5"/>
  <pageSetup fitToHeight="1" fitToWidth="1" horizontalDpi="600" verticalDpi="600" orientation="portrait" paperSize="9" scale="78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85"/>
  <sheetViews>
    <sheetView showGridLines="0" zoomScale="90" zoomScaleNormal="90" workbookViewId="0" topLeftCell="A1">
      <selection activeCell="A2" sqref="A2"/>
    </sheetView>
  </sheetViews>
  <sheetFormatPr defaultColWidth="9.140625" defaultRowHeight="12.75"/>
  <cols>
    <col min="1" max="1" width="13.57421875" style="2" customWidth="1"/>
    <col min="2" max="16384" width="8.8515625" style="2" customWidth="1"/>
  </cols>
  <sheetData>
    <row r="1" ht="21" customHeight="1">
      <c r="A1" s="20" t="s">
        <v>43</v>
      </c>
    </row>
    <row r="2" ht="12.75"/>
    <row r="3" ht="12.75">
      <c r="A3" s="25" t="str">
        <f>Tabellen!A2</f>
        <v>Terug naar inhoud:</v>
      </c>
    </row>
    <row r="4" ht="12.75"/>
    <row r="5" ht="12.75">
      <c r="A5" s="7" t="s">
        <v>62</v>
      </c>
    </row>
    <row r="6" ht="12.75">
      <c r="A6" s="30" t="s">
        <v>63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5" spans="1:6" ht="12.75">
      <c r="A75" s="26"/>
      <c r="B75" s="26"/>
      <c r="C75" s="26"/>
      <c r="D75" s="26"/>
      <c r="E75" s="26"/>
      <c r="F75" s="26"/>
    </row>
    <row r="76" spans="1:6" ht="12.75">
      <c r="A76" s="27"/>
      <c r="B76" s="26"/>
      <c r="C76" s="26"/>
      <c r="D76" s="26"/>
      <c r="E76" s="26"/>
      <c r="F76" s="26"/>
    </row>
    <row r="77" spans="1:6" ht="12.75">
      <c r="A77" s="27"/>
      <c r="B77" s="26"/>
      <c r="C77" s="26"/>
      <c r="D77" s="26"/>
      <c r="E77" s="26"/>
      <c r="F77" s="26"/>
    </row>
    <row r="78" spans="1:6" ht="12.75">
      <c r="A78" s="27"/>
      <c r="B78" s="26"/>
      <c r="C78" s="26"/>
      <c r="D78" s="26"/>
      <c r="E78" s="26"/>
      <c r="F78" s="26"/>
    </row>
    <row r="79" spans="1:6" ht="12.75">
      <c r="A79" s="27"/>
      <c r="B79" s="26"/>
      <c r="C79" s="26"/>
      <c r="D79" s="27"/>
      <c r="E79" s="26"/>
      <c r="F79" s="26"/>
    </row>
    <row r="80" spans="1:6" ht="12.75">
      <c r="A80" s="27"/>
      <c r="B80" s="26"/>
      <c r="C80" s="26"/>
      <c r="D80" s="27"/>
      <c r="E80" s="26"/>
      <c r="F80" s="26"/>
    </row>
    <row r="81" spans="1:6" ht="12.75">
      <c r="A81" s="27"/>
      <c r="B81" s="26"/>
      <c r="C81" s="26"/>
      <c r="D81" s="27"/>
      <c r="E81" s="26"/>
      <c r="F81" s="26"/>
    </row>
    <row r="82" spans="1:6" ht="12.75">
      <c r="A82" s="27"/>
      <c r="B82" s="26"/>
      <c r="C82" s="26"/>
      <c r="D82" s="27"/>
      <c r="E82" s="26"/>
      <c r="F82" s="26"/>
    </row>
    <row r="83" spans="1:6" ht="12.75">
      <c r="A83" s="27"/>
      <c r="B83" s="26"/>
      <c r="C83" s="26"/>
      <c r="D83" s="27"/>
      <c r="E83" s="26"/>
      <c r="F83" s="26"/>
    </row>
    <row r="84" spans="1:6" ht="12.75">
      <c r="A84" s="26"/>
      <c r="B84" s="26"/>
      <c r="C84" s="26"/>
      <c r="D84" s="26"/>
      <c r="E84" s="26"/>
      <c r="F84" s="26"/>
    </row>
    <row r="85" spans="2:6" ht="12.75">
      <c r="B85" s="6"/>
      <c r="C85" s="6"/>
      <c r="D85" s="6"/>
      <c r="E85" s="6"/>
      <c r="F85" s="6"/>
    </row>
  </sheetData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rowBreaks count="1" manualBreakCount="1">
    <brk id="31" max="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IvM, Vrije Universiteit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Michiel van Drunen</dc:creator>
  <cp:keywords/>
  <dc:description/>
  <cp:lastModifiedBy>IVM</cp:lastModifiedBy>
  <cp:lastPrinted>1999-12-14T11:39:27Z</cp:lastPrinted>
  <dcterms:created xsi:type="dcterms:W3CDTF">1997-12-16T15:26:33Z</dcterms:created>
  <dcterms:modified xsi:type="dcterms:W3CDTF">2000-03-21T14:30:43Z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